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yomj\Downloads\"/>
    </mc:Choice>
  </mc:AlternateContent>
  <xr:revisionPtr revIDLastSave="0" documentId="13_ncr:1_{2626674D-B501-4876-B6F9-7B5F5A12001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Intrinsic Value" sheetId="1" r:id="rId1"/>
    <sheet name="Sheet1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8" i="2" l="1"/>
  <c r="B19" i="2" s="1"/>
  <c r="H9" i="1" l="1"/>
  <c r="D10" i="1" l="1"/>
  <c r="D11" i="1"/>
  <c r="D12" i="1"/>
  <c r="D13" i="1"/>
  <c r="D14" i="1"/>
  <c r="D15" i="1"/>
  <c r="D16" i="1"/>
  <c r="D17" i="1"/>
  <c r="D18" i="1"/>
  <c r="D9" i="1"/>
  <c r="B11" i="1"/>
  <c r="C11" i="1" s="1"/>
  <c r="B12" i="1"/>
  <c r="C12" i="1" s="1"/>
  <c r="B13" i="1"/>
  <c r="C13" i="1" s="1"/>
  <c r="B14" i="1"/>
  <c r="C14" i="1" s="1"/>
  <c r="B15" i="1"/>
  <c r="C15" i="1" s="1"/>
  <c r="E15" i="1" s="1"/>
  <c r="B16" i="1"/>
  <c r="C16" i="1" s="1"/>
  <c r="B17" i="1"/>
  <c r="C17" i="1" s="1"/>
  <c r="B18" i="1"/>
  <c r="C18" i="1" s="1"/>
  <c r="B10" i="1"/>
  <c r="C10" i="1" s="1"/>
  <c r="B9" i="1"/>
  <c r="C9" i="1" s="1"/>
  <c r="E11" i="1" l="1"/>
  <c r="E18" i="1"/>
  <c r="E17" i="1"/>
  <c r="E13" i="1"/>
  <c r="E14" i="1"/>
  <c r="E10" i="1"/>
  <c r="E9" i="1"/>
  <c r="E16" i="1"/>
  <c r="E12" i="1"/>
  <c r="H8" i="1" l="1"/>
  <c r="H10" i="1" s="1"/>
  <c r="H11" i="1" l="1"/>
  <c r="E3" i="1" s="1"/>
  <c r="E6" i="2" l="1"/>
  <c r="C6" i="2"/>
  <c r="B6" i="2"/>
  <c r="H4" i="2"/>
  <c r="H3" i="2"/>
  <c r="H1" i="2"/>
  <c r="E2" i="2"/>
  <c r="C2" i="2"/>
  <c r="E11" i="2"/>
  <c r="C11" i="2"/>
  <c r="B11" i="2"/>
  <c r="E5" i="2"/>
  <c r="C5" i="2"/>
  <c r="B5" i="2"/>
  <c r="B4" i="2"/>
  <c r="C4" i="2"/>
  <c r="E4" i="2"/>
  <c r="E3" i="2"/>
  <c r="C3" i="2"/>
  <c r="E7" i="2"/>
  <c r="C7" i="2"/>
  <c r="B7" i="2"/>
  <c r="H2" i="2"/>
  <c r="B10" i="2"/>
  <c r="C10" i="2"/>
  <c r="E10" i="2"/>
  <c r="B9" i="2"/>
  <c r="C9" i="2"/>
  <c r="E9" i="2"/>
  <c r="D5" i="2"/>
  <c r="D4" i="2"/>
  <c r="D10" i="2"/>
  <c r="D2" i="2"/>
  <c r="D7" i="2"/>
  <c r="D9" i="2"/>
  <c r="D6" i="2"/>
  <c r="D11" i="2"/>
  <c r="D3" i="2"/>
  <c r="B3" i="2"/>
  <c r="D8" i="2"/>
  <c r="B2" i="2"/>
  <c r="B8" i="2"/>
  <c r="C8" i="2"/>
  <c r="E8" i="2"/>
</calcChain>
</file>

<file path=xl/sharedStrings.xml><?xml version="1.0" encoding="utf-8"?>
<sst xmlns="http://schemas.openxmlformats.org/spreadsheetml/2006/main" count="36" uniqueCount="24">
  <si>
    <t>Year</t>
  </si>
  <si>
    <t>Current Free Cash Flow:</t>
  </si>
  <si>
    <t>Discount Rate:</t>
  </si>
  <si>
    <t>Shares outstanding:</t>
  </si>
  <si>
    <t>FCF mult</t>
  </si>
  <si>
    <t>FCFn</t>
  </si>
  <si>
    <t>%</t>
  </si>
  <si>
    <t>DF</t>
  </si>
  <si>
    <t>DF = Discount Factor</t>
  </si>
  <si>
    <t>FCFn = Free Cash Flow for year n</t>
  </si>
  <si>
    <t>DFCFn</t>
  </si>
  <si>
    <t>DFCFn = Discounted Free Cash Flow for year n</t>
  </si>
  <si>
    <t>Sum of DFCF:</t>
  </si>
  <si>
    <t>DPCF = Discounted Perpetuity Cash Flow</t>
  </si>
  <si>
    <t>Long Term Growth Rate:</t>
  </si>
  <si>
    <t>DPCF:</t>
  </si>
  <si>
    <t>Intrinsic Value:</t>
  </si>
  <si>
    <t>Intrinsic Value per share:</t>
  </si>
  <si>
    <t>BYFCF (base year free cash flow)</t>
  </si>
  <si>
    <t>p89</t>
  </si>
  <si>
    <t>Long Term Debt</t>
  </si>
  <si>
    <t>Annual Growth Rate of FCF (or % revenue):</t>
  </si>
  <si>
    <t>million</t>
  </si>
  <si>
    <t>I.V.: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</si>
</sst>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Verdana"/>
      <family val="2"/>
    </font>
    <font>
      <sz val="14"/>
      <color theme="1"/>
      <name val="Calibri"/>
      <family val="2"/>
      <scheme val="minor"/>
    </font>
    <font>
      <sz val="14"/>
      <color rgb="FF000000"/>
      <name val="Verdana"/>
      <family val="2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DFDFD"/>
        <bgColor indexed="64"/>
      </patternFill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0" fontId="3" fillId="2" borderId="1" xfId="0" applyFont="1" applyFill="1" applyBorder="1" applyAlignment="1">
      <alignment horizontal="right" vertical="center" wrapText="1"/>
    </xf>
    <xf numFmtId="0" fontId="2" fillId="0" borderId="1" xfId="0" applyFont="1" applyBorder="1"/>
    <xf numFmtId="44" fontId="2" fillId="0" borderId="1" xfId="1" applyFont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3" fillId="2" borderId="0" xfId="0" applyFont="1" applyFill="1" applyAlignment="1">
      <alignment horizontal="right" vertical="center" wrapText="1"/>
    </xf>
    <xf numFmtId="44" fontId="0" fillId="0" borderId="1" xfId="0" applyNumberFormat="1" applyBorder="1"/>
    <xf numFmtId="0" fontId="4" fillId="0" borderId="1" xfId="0" applyFont="1" applyBorder="1"/>
    <xf numFmtId="3" fontId="5" fillId="0" borderId="0" xfId="0" applyNumberFormat="1" applyFont="1"/>
    <xf numFmtId="0" fontId="6" fillId="0" borderId="1" xfId="0" applyFont="1" applyBorder="1" applyAlignment="1">
      <alignment horizontal="right"/>
    </xf>
    <xf numFmtId="44" fontId="7" fillId="0" borderId="1" xfId="0" applyNumberFormat="1" applyFont="1" applyBorder="1"/>
    <xf numFmtId="0" fontId="8" fillId="0" borderId="1" xfId="0" applyFont="1" applyBorder="1"/>
    <xf numFmtId="3" fontId="8" fillId="0" borderId="1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"/>
  <sheetViews>
    <sheetView tabSelected="1" workbookViewId="0"/>
  </sheetViews>
  <sheetFormatPr defaultRowHeight="15" x14ac:dyDescent="0.25"/>
  <cols>
    <col min="1" max="1" width="49.5703125" style="1" customWidth="1"/>
    <col min="2" max="2" width="18.28515625" style="1" customWidth="1"/>
    <col min="3" max="3" width="9.140625" style="1" customWidth="1"/>
    <col min="4" max="4" width="9.140625" style="1"/>
    <col min="5" max="5" width="20.28515625" style="1" customWidth="1"/>
    <col min="6" max="6" width="9.140625" style="1"/>
    <col min="7" max="7" width="46.28515625" style="1" customWidth="1"/>
    <col min="8" max="8" width="19.140625" style="1" customWidth="1"/>
    <col min="9" max="9" width="46.85546875" style="1" customWidth="1"/>
    <col min="10" max="16384" width="9.140625" style="1"/>
  </cols>
  <sheetData>
    <row r="1" spans="1:18" ht="18.75" x14ac:dyDescent="0.3">
      <c r="A1" s="10" t="s">
        <v>1</v>
      </c>
      <c r="B1" s="11">
        <v>12126</v>
      </c>
      <c r="C1" s="10" t="s">
        <v>18</v>
      </c>
      <c r="G1" s="1" t="s">
        <v>8</v>
      </c>
      <c r="H1" s="1" t="s">
        <v>19</v>
      </c>
    </row>
    <row r="2" spans="1:18" ht="18.75" x14ac:dyDescent="0.3">
      <c r="A2" s="10" t="s">
        <v>21</v>
      </c>
      <c r="B2" s="14">
        <v>-1</v>
      </c>
      <c r="C2" s="10" t="s">
        <v>6</v>
      </c>
      <c r="G2" s="1" t="s">
        <v>9</v>
      </c>
    </row>
    <row r="3" spans="1:18" ht="23.25" x14ac:dyDescent="0.35">
      <c r="A3" s="10" t="s">
        <v>2</v>
      </c>
      <c r="B3" s="14">
        <v>10</v>
      </c>
      <c r="C3" s="10" t="s">
        <v>6</v>
      </c>
      <c r="D3" s="12" t="s">
        <v>23</v>
      </c>
      <c r="E3" s="13">
        <f>H11</f>
        <v>108.37800913877025</v>
      </c>
      <c r="G3" s="1" t="s">
        <v>11</v>
      </c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8.75" x14ac:dyDescent="0.3">
      <c r="A4" s="10" t="s">
        <v>14</v>
      </c>
      <c r="B4" s="14">
        <v>5</v>
      </c>
      <c r="C4" s="10" t="s">
        <v>6</v>
      </c>
      <c r="G4" s="1" t="s">
        <v>13</v>
      </c>
    </row>
    <row r="5" spans="1:18" ht="18.75" x14ac:dyDescent="0.3">
      <c r="A5" s="10" t="s">
        <v>3</v>
      </c>
      <c r="B5" s="11">
        <v>894</v>
      </c>
      <c r="C5" s="10" t="s">
        <v>22</v>
      </c>
    </row>
    <row r="6" spans="1:18" ht="18.75" x14ac:dyDescent="0.3">
      <c r="A6" s="10" t="s">
        <v>20</v>
      </c>
      <c r="B6" s="15">
        <v>54102</v>
      </c>
      <c r="C6" s="10" t="s">
        <v>22</v>
      </c>
    </row>
    <row r="8" spans="1:18" x14ac:dyDescent="0.25">
      <c r="A8" s="5" t="s">
        <v>0</v>
      </c>
      <c r="B8" s="1" t="s">
        <v>4</v>
      </c>
      <c r="C8" s="1" t="s">
        <v>5</v>
      </c>
      <c r="D8" s="1" t="s">
        <v>7</v>
      </c>
      <c r="E8" s="1" t="s">
        <v>10</v>
      </c>
      <c r="G8" s="3" t="s">
        <v>12</v>
      </c>
      <c r="H8" s="4">
        <f>(SUM(E9:E18))</f>
        <v>71081.327118126574</v>
      </c>
    </row>
    <row r="9" spans="1:18" x14ac:dyDescent="0.25">
      <c r="A9" s="1">
        <v>1</v>
      </c>
      <c r="B9" s="1">
        <f>((1+($B$2/100))^A9)</f>
        <v>0.99</v>
      </c>
      <c r="C9" s="1">
        <f>($B$1*B9)</f>
        <v>12004.74</v>
      </c>
      <c r="D9" s="1">
        <f>(1+($B$3/100))^A9</f>
        <v>1.1000000000000001</v>
      </c>
      <c r="E9" s="1">
        <f>(C9/D9)</f>
        <v>10913.4</v>
      </c>
      <c r="G9" s="3" t="s">
        <v>15</v>
      </c>
      <c r="H9" s="4">
        <f>(($B$1*((1+($B$2/100))^11)*(1+($B$4/100)))/((($B$3/100)-($B$4/100))*((1+($B$3/100))^11)))</f>
        <v>79910.613051934051</v>
      </c>
    </row>
    <row r="10" spans="1:18" x14ac:dyDescent="0.25">
      <c r="A10" s="1">
        <v>2</v>
      </c>
      <c r="B10" s="1">
        <f>((1+($B$2/100))^A10)</f>
        <v>0.98009999999999997</v>
      </c>
      <c r="C10" s="1">
        <f t="shared" ref="C10:C18" si="0">($B$1*B10)</f>
        <v>11884.6926</v>
      </c>
      <c r="D10" s="1">
        <f t="shared" ref="D10:D18" si="1">(1+($B$3/100))^A10</f>
        <v>1.2100000000000002</v>
      </c>
      <c r="E10" s="1">
        <f t="shared" ref="E10:E18" si="2">(C10/D10)</f>
        <v>9822.06</v>
      </c>
      <c r="G10" s="3" t="s">
        <v>16</v>
      </c>
      <c r="H10" s="4">
        <f>H8+H9</f>
        <v>150991.94017006061</v>
      </c>
      <c r="I10" s="9"/>
    </row>
    <row r="11" spans="1:18" x14ac:dyDescent="0.25">
      <c r="A11" s="1">
        <v>3</v>
      </c>
      <c r="B11" s="1">
        <f t="shared" ref="B11:B18" si="3">((1+($B$2/100))^A11)</f>
        <v>0.97029899999999991</v>
      </c>
      <c r="C11" s="1">
        <f t="shared" si="0"/>
        <v>11765.845673999998</v>
      </c>
      <c r="D11" s="1">
        <f t="shared" si="1"/>
        <v>1.3310000000000004</v>
      </c>
      <c r="E11" s="1">
        <f t="shared" si="2"/>
        <v>8839.8539999999957</v>
      </c>
      <c r="G11" s="3" t="s">
        <v>17</v>
      </c>
      <c r="H11" s="4">
        <f>(H10-B6)/B5</f>
        <v>108.37800913877025</v>
      </c>
      <c r="I11" s="9"/>
    </row>
    <row r="12" spans="1:18" x14ac:dyDescent="0.25">
      <c r="A12" s="1">
        <v>4</v>
      </c>
      <c r="B12" s="1">
        <f t="shared" si="3"/>
        <v>0.96059600999999994</v>
      </c>
      <c r="C12" s="1">
        <f t="shared" si="0"/>
        <v>11648.18721726</v>
      </c>
      <c r="D12" s="1">
        <f t="shared" si="1"/>
        <v>1.4641000000000004</v>
      </c>
      <c r="E12" s="1">
        <f t="shared" si="2"/>
        <v>7955.868599999998</v>
      </c>
    </row>
    <row r="13" spans="1:18" x14ac:dyDescent="0.25">
      <c r="A13" s="1">
        <v>5</v>
      </c>
      <c r="B13" s="1">
        <f t="shared" si="3"/>
        <v>0.95099004989999991</v>
      </c>
      <c r="C13" s="1">
        <f t="shared" si="0"/>
        <v>11531.705345087399</v>
      </c>
      <c r="D13" s="1">
        <f t="shared" si="1"/>
        <v>1.6105100000000006</v>
      </c>
      <c r="E13" s="1">
        <f t="shared" si="2"/>
        <v>7160.2817399999967</v>
      </c>
    </row>
    <row r="14" spans="1:18" x14ac:dyDescent="0.25">
      <c r="A14" s="1">
        <v>6</v>
      </c>
      <c r="B14" s="1">
        <f t="shared" si="3"/>
        <v>0.94148014940099989</v>
      </c>
      <c r="C14" s="1">
        <f t="shared" si="0"/>
        <v>11416.388291636526</v>
      </c>
      <c r="D14" s="1">
        <f t="shared" si="1"/>
        <v>1.7715610000000008</v>
      </c>
      <c r="E14" s="1">
        <f t="shared" si="2"/>
        <v>6444.2535659999967</v>
      </c>
    </row>
    <row r="15" spans="1:18" x14ac:dyDescent="0.25">
      <c r="A15" s="1">
        <v>7</v>
      </c>
      <c r="B15" s="1">
        <f t="shared" si="3"/>
        <v>0.93206534790698992</v>
      </c>
      <c r="C15" s="1">
        <f t="shared" si="0"/>
        <v>11302.22440872016</v>
      </c>
      <c r="D15" s="1">
        <f t="shared" si="1"/>
        <v>1.9487171000000012</v>
      </c>
      <c r="E15" s="1">
        <f t="shared" si="2"/>
        <v>5799.828209399996</v>
      </c>
    </row>
    <row r="16" spans="1:18" x14ac:dyDescent="0.25">
      <c r="A16" s="1">
        <v>8</v>
      </c>
      <c r="B16" s="1">
        <f t="shared" si="3"/>
        <v>0.92274469442791995</v>
      </c>
      <c r="C16" s="1">
        <f t="shared" si="0"/>
        <v>11189.202164632958</v>
      </c>
      <c r="D16" s="1">
        <f t="shared" si="1"/>
        <v>2.1435888100000011</v>
      </c>
      <c r="E16" s="1">
        <f t="shared" si="2"/>
        <v>5219.8453884599967</v>
      </c>
    </row>
    <row r="17" spans="1:5" x14ac:dyDescent="0.25">
      <c r="A17" s="1">
        <v>9</v>
      </c>
      <c r="B17" s="1">
        <f t="shared" si="3"/>
        <v>0.91351724748364072</v>
      </c>
      <c r="C17" s="1">
        <f t="shared" si="0"/>
        <v>11077.310142986627</v>
      </c>
      <c r="D17" s="1">
        <f t="shared" si="1"/>
        <v>2.3579476910000015</v>
      </c>
      <c r="E17" s="1">
        <f t="shared" si="2"/>
        <v>4697.8608496139959</v>
      </c>
    </row>
    <row r="18" spans="1:5" x14ac:dyDescent="0.25">
      <c r="A18" s="1">
        <v>10</v>
      </c>
      <c r="B18" s="1">
        <f t="shared" si="3"/>
        <v>0.9043820750088043</v>
      </c>
      <c r="C18" s="1">
        <f t="shared" si="0"/>
        <v>10966.537041556761</v>
      </c>
      <c r="D18" s="1">
        <f t="shared" si="1"/>
        <v>2.5937424601000019</v>
      </c>
      <c r="E18" s="1">
        <f t="shared" si="2"/>
        <v>4228.0747646525961</v>
      </c>
    </row>
  </sheetData>
  <pageMargins left="0.7" right="0.7" top="0.75" bottom="0.75" header="0.3" footer="0.3"/>
  <pageSetup paperSize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85455-8CC3-473E-BE97-C2F8595464DA}">
  <dimension ref="A1:K19"/>
  <sheetViews>
    <sheetView workbookViewId="0">
      <selection activeCell="D19" sqref="D19"/>
    </sheetView>
  </sheetViews>
  <sheetFormatPr defaultRowHeight="15" x14ac:dyDescent="0.25"/>
  <cols>
    <col min="1" max="1" width="4.85546875" bestFit="1" customWidth="1"/>
    <col min="2" max="5" width="12" bestFit="1" customWidth="1"/>
    <col min="8" max="8" width="21.85546875" customWidth="1"/>
  </cols>
  <sheetData>
    <row r="1" spans="1:11" x14ac:dyDescent="0.25">
      <c r="A1" s="6" t="s">
        <v>0</v>
      </c>
      <c r="B1" s="7" t="s">
        <v>4</v>
      </c>
      <c r="C1" s="7" t="s">
        <v>5</v>
      </c>
      <c r="D1" s="7" t="s">
        <v>7</v>
      </c>
      <c r="E1" s="7" t="s">
        <v>10</v>
      </c>
      <c r="F1" s="1"/>
      <c r="G1" s="3" t="s">
        <v>12</v>
      </c>
      <c r="H1" s="4">
        <f ca="1">(SUM(E2:E11))</f>
        <v>15879.644492439535</v>
      </c>
    </row>
    <row r="2" spans="1:11" x14ac:dyDescent="0.25">
      <c r="A2" s="7">
        <v>1</v>
      </c>
      <c r="B2" s="7">
        <f ca="1">((1+($B$2/100))^A2)</f>
        <v>1.0065</v>
      </c>
      <c r="C2" s="7">
        <f ca="1">($B$1*B2)</f>
        <v>2522.2889999999998</v>
      </c>
      <c r="D2" s="7">
        <f ca="1">(1+($B$3/100))^A2</f>
        <v>1.1000000000000001</v>
      </c>
      <c r="E2" s="7">
        <f ca="1">(C2/D2)</f>
        <v>2292.9899999999998</v>
      </c>
      <c r="F2" s="1"/>
      <c r="G2" s="3" t="s">
        <v>15</v>
      </c>
      <c r="H2" s="4">
        <f ca="1">(($B$1*((1+($B$2/100))^11)*(1+($B$4/100)))/((($B$3/100)-($B$4/100))*((1+($B$3/100))^11)))</f>
        <v>13878.811781241655</v>
      </c>
    </row>
    <row r="3" spans="1:11" x14ac:dyDescent="0.25">
      <c r="A3" s="7">
        <v>2</v>
      </c>
      <c r="B3" s="7">
        <f ca="1">((1+($B$2/100))^A3)</f>
        <v>1.0130422499999998</v>
      </c>
      <c r="C3" s="7">
        <f t="shared" ref="C3:C11" ca="1" si="0">($B$1*B3)</f>
        <v>2538.6838784999995</v>
      </c>
      <c r="D3" s="7">
        <f t="shared" ref="D3:D11" ca="1" si="1">(1+($B$3/100))^A3</f>
        <v>1.2100000000000002</v>
      </c>
      <c r="E3" s="7">
        <f t="shared" ref="E3:E11" ca="1" si="2">(C3/D3)</f>
        <v>2098.0858499999995</v>
      </c>
      <c r="F3" s="1"/>
      <c r="G3" s="3" t="s">
        <v>16</v>
      </c>
      <c r="H3" s="4">
        <f ca="1">H1+H2</f>
        <v>29758.456273681189</v>
      </c>
    </row>
    <row r="4" spans="1:11" x14ac:dyDescent="0.25">
      <c r="A4" s="7">
        <v>3</v>
      </c>
      <c r="B4" s="7">
        <f t="shared" ref="B4:B11" ca="1" si="3">((1+($B$2/100))^A4)</f>
        <v>1.0196270246249997</v>
      </c>
      <c r="C4" s="7">
        <f t="shared" ca="1" si="0"/>
        <v>2555.1853237102491</v>
      </c>
      <c r="D4" s="7">
        <f t="shared" ca="1" si="1"/>
        <v>1.3310000000000004</v>
      </c>
      <c r="E4" s="7">
        <f t="shared" ca="1" si="2"/>
        <v>1919.7485527499987</v>
      </c>
      <c r="F4" s="1"/>
      <c r="G4" s="3" t="s">
        <v>17</v>
      </c>
      <c r="H4" s="4">
        <f ca="1">H3/#REF!</f>
        <v>3.4240228226734986</v>
      </c>
    </row>
    <row r="5" spans="1:11" x14ac:dyDescent="0.25">
      <c r="A5" s="7">
        <v>4</v>
      </c>
      <c r="B5" s="7">
        <f t="shared" ca="1" si="3"/>
        <v>1.0262546002850621</v>
      </c>
      <c r="C5" s="7">
        <f t="shared" ca="1" si="0"/>
        <v>2571.7940283143657</v>
      </c>
      <c r="D5" s="7">
        <f t="shared" ca="1" si="1"/>
        <v>1.4641000000000004</v>
      </c>
      <c r="E5" s="7">
        <f t="shared" ca="1" si="2"/>
        <v>1756.5699257662488</v>
      </c>
      <c r="F5" s="1"/>
      <c r="G5" s="1"/>
      <c r="H5" s="1"/>
    </row>
    <row r="6" spans="1:11" x14ac:dyDescent="0.25">
      <c r="A6" s="7">
        <v>5</v>
      </c>
      <c r="B6" s="7">
        <f t="shared" ca="1" si="3"/>
        <v>1.032925255186915</v>
      </c>
      <c r="C6" s="7">
        <f t="shared" ca="1" si="0"/>
        <v>2588.5106894984092</v>
      </c>
      <c r="D6" s="7">
        <f t="shared" ca="1" si="1"/>
        <v>1.6105100000000006</v>
      </c>
      <c r="E6" s="7">
        <f t="shared" ca="1" si="2"/>
        <v>1607.2614820761178</v>
      </c>
      <c r="F6" s="1"/>
      <c r="G6" s="1"/>
      <c r="H6" s="1"/>
    </row>
    <row r="7" spans="1:11" x14ac:dyDescent="0.25">
      <c r="A7" s="7">
        <v>6</v>
      </c>
      <c r="B7" s="7">
        <f t="shared" ca="1" si="3"/>
        <v>1.0396392693456298</v>
      </c>
      <c r="C7" s="7">
        <f t="shared" ca="1" si="0"/>
        <v>2605.3360089801481</v>
      </c>
      <c r="D7" s="7">
        <f t="shared" ca="1" si="1"/>
        <v>1.7715610000000008</v>
      </c>
      <c r="E7" s="7">
        <f t="shared" ca="1" si="2"/>
        <v>1470.644256099647</v>
      </c>
      <c r="F7" s="1"/>
      <c r="G7" s="1"/>
      <c r="H7" s="1"/>
    </row>
    <row r="8" spans="1:11" x14ac:dyDescent="0.25">
      <c r="A8" s="7">
        <v>7</v>
      </c>
      <c r="B8" s="7">
        <f t="shared" ca="1" si="3"/>
        <v>1.0463969245963762</v>
      </c>
      <c r="C8" s="7">
        <f t="shared" ca="1" si="0"/>
        <v>2622.2706930385189</v>
      </c>
      <c r="D8" s="7">
        <f t="shared" ca="1" si="1"/>
        <v>1.9487171000000012</v>
      </c>
      <c r="E8" s="7">
        <f t="shared" ca="1" si="2"/>
        <v>1345.6394943311768</v>
      </c>
      <c r="F8" s="1"/>
      <c r="G8" s="1"/>
      <c r="H8" s="1"/>
    </row>
    <row r="9" spans="1:11" x14ac:dyDescent="0.25">
      <c r="A9" s="7">
        <v>8</v>
      </c>
      <c r="B9" s="7">
        <f t="shared" ca="1" si="3"/>
        <v>1.0531985046062526</v>
      </c>
      <c r="C9" s="7">
        <f t="shared" ca="1" si="0"/>
        <v>2639.3154525432692</v>
      </c>
      <c r="D9" s="7">
        <f t="shared" ca="1" si="1"/>
        <v>2.1435888100000011</v>
      </c>
      <c r="E9" s="7">
        <f t="shared" ca="1" si="2"/>
        <v>1231.2601373130269</v>
      </c>
      <c r="F9" s="1"/>
      <c r="G9" s="1"/>
      <c r="H9" s="1"/>
    </row>
    <row r="10" spans="1:11" x14ac:dyDescent="0.25">
      <c r="A10" s="7">
        <v>9</v>
      </c>
      <c r="B10" s="7">
        <f t="shared" ca="1" si="3"/>
        <v>1.0600442948861932</v>
      </c>
      <c r="C10" s="7">
        <f t="shared" ca="1" si="0"/>
        <v>2656.4710029848002</v>
      </c>
      <c r="D10" s="7">
        <f t="shared" ca="1" si="1"/>
        <v>2.3579476910000015</v>
      </c>
      <c r="E10" s="7">
        <f t="shared" ca="1" si="2"/>
        <v>1126.6030256414194</v>
      </c>
      <c r="F10" s="1"/>
      <c r="G10" s="1"/>
      <c r="H10" s="1"/>
    </row>
    <row r="11" spans="1:11" x14ac:dyDescent="0.25">
      <c r="A11" s="7">
        <v>10</v>
      </c>
      <c r="B11" s="7">
        <f t="shared" ca="1" si="3"/>
        <v>1.0669345828029533</v>
      </c>
      <c r="C11" s="7">
        <f t="shared" ca="1" si="0"/>
        <v>2673.7380645042008</v>
      </c>
      <c r="D11" s="7">
        <f t="shared" ca="1" si="1"/>
        <v>2.5937424601000019</v>
      </c>
      <c r="E11" s="7">
        <f t="shared" ca="1" si="2"/>
        <v>1030.8417684618985</v>
      </c>
      <c r="F11" s="1"/>
      <c r="G11" s="1"/>
      <c r="H11" s="1"/>
    </row>
    <row r="16" spans="1:11" x14ac:dyDescent="0.25">
      <c r="B16" s="8">
        <v>-11.39</v>
      </c>
      <c r="C16" s="8">
        <v>2.6</v>
      </c>
      <c r="D16" s="8">
        <v>-2.04</v>
      </c>
      <c r="E16" s="8">
        <v>-10.25</v>
      </c>
      <c r="F16" s="8">
        <v>-4.95</v>
      </c>
      <c r="G16" s="8">
        <v>1.36</v>
      </c>
      <c r="H16" s="8">
        <v>-0.38</v>
      </c>
      <c r="I16" s="8">
        <v>1.1200000000000001</v>
      </c>
      <c r="J16" s="8">
        <v>-12.88</v>
      </c>
      <c r="K16" s="8">
        <v>5.14</v>
      </c>
    </row>
    <row r="18" spans="2:2" x14ac:dyDescent="0.25">
      <c r="B18">
        <f>SUM(B16:K16)</f>
        <v>-31.67</v>
      </c>
    </row>
    <row r="19" spans="2:2" x14ac:dyDescent="0.25">
      <c r="B19">
        <f>B18/10</f>
        <v>-3.1670000000000003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Intrinsic Value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Vyom Joshi</dc:creator>
  <cp:lastModifiedBy>Vyom Joshi</cp:lastModifiedBy>
  <cp:lastPrinted>2018-11-02T23:15:56Z</cp:lastPrinted>
  <dcterms:created xsi:type="dcterms:W3CDTF">2018-05-12T18:13:15Z</dcterms:created>
  <dcterms:modified xsi:type="dcterms:W3CDTF">2020-10-19T21:41:43Z</dcterms:modified>
</cp:coreProperties>
</file>